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MFILESRV01\FR_User$\Gerald.Oppenheim\Documents\"/>
    </mc:Choice>
  </mc:AlternateContent>
  <bookViews>
    <workbookView xWindow="0" yWindow="0" windowWidth="21600" windowHeight="9735"/>
  </bookViews>
  <sheets>
    <sheet name=" Board Summary" sheetId="1" r:id="rId1"/>
    <sheet name="FRSB " sheetId="4" r:id="rId2"/>
  </sheets>
  <definedNames>
    <definedName name="_xlnm.Print_Area" localSheetId="0">' Board Summary'!$A$1:$H$58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4" i="1" l="1"/>
  <c r="F53" i="1"/>
  <c r="F40" i="1"/>
  <c r="F39" i="1"/>
  <c r="D39" i="1"/>
  <c r="D44" i="1"/>
  <c r="F38" i="1"/>
  <c r="F27" i="1"/>
  <c r="F26" i="1"/>
  <c r="G26" i="1"/>
  <c r="D25" i="1"/>
  <c r="F25" i="1"/>
  <c r="G14" i="1"/>
  <c r="F14" i="1"/>
  <c r="G13" i="1"/>
  <c r="D18" i="1"/>
  <c r="G12" i="1"/>
  <c r="F12" i="1"/>
  <c r="G11" i="1"/>
  <c r="F11" i="1"/>
  <c r="G10" i="1"/>
  <c r="F10" i="1"/>
  <c r="G9" i="1"/>
  <c r="F9" i="1"/>
  <c r="G8" i="1"/>
  <c r="F8" i="1"/>
  <c r="G7" i="1"/>
  <c r="F7" i="1"/>
  <c r="G39" i="1"/>
  <c r="G18" i="1"/>
  <c r="D31" i="1"/>
  <c r="F13" i="1"/>
</calcChain>
</file>

<file path=xl/sharedStrings.xml><?xml version="1.0" encoding="utf-8"?>
<sst xmlns="http://schemas.openxmlformats.org/spreadsheetml/2006/main" count="74" uniqueCount="59">
  <si>
    <t>Charities</t>
  </si>
  <si>
    <t>Annual Levy £'s</t>
  </si>
  <si>
    <t>% of charity spend</t>
  </si>
  <si>
    <t>£100 - £150k</t>
  </si>
  <si>
    <t>£150 - £200</t>
  </si>
  <si>
    <t>£200 - £500</t>
  </si>
  <si>
    <t>£500 - £1m</t>
  </si>
  <si>
    <t>£1m - £2m</t>
  </si>
  <si>
    <t>£2m - £5m</t>
  </si>
  <si>
    <t>£5m - £20m</t>
  </si>
  <si>
    <t>+ £20m</t>
  </si>
  <si>
    <t>Totals</t>
  </si>
  <si>
    <t>Charity annual spend on generating voluntary income</t>
  </si>
  <si>
    <t>variable</t>
  </si>
  <si>
    <t>Levy £'s</t>
  </si>
  <si>
    <t>12 Months income £'s</t>
  </si>
  <si>
    <t>Annual Average £'s</t>
  </si>
  <si>
    <t>Income size</t>
  </si>
  <si>
    <t>Fee</t>
  </si>
  <si>
    <t>Suppliers</t>
  </si>
  <si>
    <t>£0 - £10k</t>
  </si>
  <si>
    <t>£0-£100k</t>
  </si>
  <si>
    <t>£10k - £50K</t>
  </si>
  <si>
    <t>£100k - £250k</t>
  </si>
  <si>
    <t>350k-100k</t>
  </si>
  <si>
    <t>£250k - £500k</t>
  </si>
  <si>
    <t>£100k-£250k</t>
  </si>
  <si>
    <t>£500k - £1m</t>
  </si>
  <si>
    <t>£250-£500k</t>
  </si>
  <si>
    <t>£1m +</t>
  </si>
  <si>
    <t>£500k-£750k</t>
  </si>
  <si>
    <t>£750k-£1m</t>
  </si>
  <si>
    <t>£1m-£2m</t>
  </si>
  <si>
    <t>£2m-£3m</t>
  </si>
  <si>
    <t>£3-£4m</t>
  </si>
  <si>
    <t>£4m-£5m</t>
  </si>
  <si>
    <t>£5m-£6m</t>
  </si>
  <si>
    <t>£6m-£7m</t>
  </si>
  <si>
    <t>£7m-£8m</t>
  </si>
  <si>
    <t>£8m-£9m</t>
  </si>
  <si>
    <t>£9m-£10m</t>
  </si>
  <si>
    <t>£10m-£15m</t>
  </si>
  <si>
    <t>£15m-£20m</t>
  </si>
  <si>
    <t>£20m-£30m</t>
  </si>
  <si>
    <t>£30m-£40m</t>
  </si>
  <si>
    <t>£40m-£50m</t>
  </si>
  <si>
    <t>£50m +</t>
  </si>
  <si>
    <t>12 Months Total Income £'s</t>
  </si>
  <si>
    <t>Option 1 - smooth banded levy</t>
  </si>
  <si>
    <t>Option 2 - percentage based levy, minimum levy £500</t>
  </si>
  <si>
    <t>Option 3 - percentage based levy, minimum levy £250</t>
  </si>
  <si>
    <t xml:space="preserve">Estimated number of orgs </t>
  </si>
  <si>
    <t>Agencies</t>
  </si>
  <si>
    <t>Exempt charities</t>
  </si>
  <si>
    <t>FRSB Membership Fees</t>
  </si>
  <si>
    <t>Annex A</t>
  </si>
  <si>
    <t>Annex B</t>
  </si>
  <si>
    <t xml:space="preserve">Charity annual spend on generating voluntary income </t>
  </si>
  <si>
    <t>Flat rate registration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</si>
</sst>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 ;[Red]\-#,##0\ "/>
    <numFmt numFmtId="165" formatCode="_-* #,##0_-;\-* #,##0_-;_-* &quot;-&quot;??_-;_-@_-"/>
    <numFmt numFmtId="166" formatCode="_-[$£-809]* #,##0.00_-;\-[$£-809]* #,##0.00_-;_-[$£-809]* &quot;-&quot;??_-;_-@_-"/>
    <numFmt numFmtId="167" formatCode="_-&quot;£&quot;* #,##0_-;\-&quot;£&quot;* #,##0_-;_-&quot;£&quot;* &quot;-&quot;??_-;_-@_-"/>
    <numFmt numFmtId="168" formatCode="_-[$£-809]* #,##0_-;\-[$£-809]* #,##0_-;_-[$£-809]* &quot;-&quot;??_-;_-@_-"/>
  </numFmts>
  <fonts count="12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8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26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7" xfId="0" applyFont="1" applyBorder="1"/>
    <xf numFmtId="0" fontId="2" fillId="0" borderId="0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8" xfId="0" applyFont="1" applyBorder="1"/>
    <xf numFmtId="0" fontId="3" fillId="0" borderId="0" xfId="0" applyFont="1"/>
    <xf numFmtId="167" fontId="2" fillId="0" borderId="0" xfId="3" applyNumberFormat="1" applyFont="1" applyBorder="1"/>
    <xf numFmtId="0" fontId="2" fillId="0" borderId="0" xfId="0" applyFont="1" applyBorder="1" applyAlignment="1">
      <alignment wrapText="1"/>
    </xf>
    <xf numFmtId="167" fontId="2" fillId="0" borderId="0" xfId="3" applyNumberFormat="1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8" fillId="0" borderId="2" xfId="0" applyFont="1" applyBorder="1"/>
    <xf numFmtId="0" fontId="8" fillId="0" borderId="3" xfId="0" applyFont="1" applyBorder="1"/>
    <xf numFmtId="0" fontId="8" fillId="0" borderId="7" xfId="0" applyFont="1" applyBorder="1"/>
    <xf numFmtId="0" fontId="8" fillId="0" borderId="0" xfId="0" applyFont="1" applyBorder="1"/>
    <xf numFmtId="0" fontId="8" fillId="0" borderId="8" xfId="0" applyFont="1" applyBorder="1"/>
    <xf numFmtId="167" fontId="8" fillId="0" borderId="0" xfId="3" applyNumberFormat="1" applyFont="1" applyBorder="1"/>
    <xf numFmtId="167" fontId="8" fillId="0" borderId="8" xfId="3" applyNumberFormat="1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7" xfId="0" applyFont="1" applyBorder="1"/>
    <xf numFmtId="0" fontId="7" fillId="0" borderId="0" xfId="0" applyFont="1" applyBorder="1"/>
    <xf numFmtId="0" fontId="7" fillId="0" borderId="8" xfId="0" applyFont="1" applyBorder="1"/>
    <xf numFmtId="0" fontId="10" fillId="0" borderId="7" xfId="0" applyFont="1" applyBorder="1"/>
    <xf numFmtId="0" fontId="10" fillId="0" borderId="0" xfId="0" applyFont="1" applyBorder="1"/>
    <xf numFmtId="166" fontId="7" fillId="0" borderId="7" xfId="0" applyNumberFormat="1" applyFont="1" applyBorder="1"/>
    <xf numFmtId="167" fontId="7" fillId="0" borderId="0" xfId="3" applyNumberFormat="1" applyFont="1" applyBorder="1"/>
    <xf numFmtId="167" fontId="7" fillId="0" borderId="8" xfId="3" applyNumberFormat="1" applyFont="1" applyBorder="1"/>
    <xf numFmtId="0" fontId="8" fillId="0" borderId="1" xfId="0" applyFont="1" applyBorder="1"/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68" fontId="8" fillId="0" borderId="0" xfId="0" applyNumberFormat="1" applyFont="1" applyBorder="1"/>
    <xf numFmtId="168" fontId="8" fillId="0" borderId="0" xfId="1" applyNumberFormat="1" applyFont="1" applyBorder="1"/>
    <xf numFmtId="10" fontId="8" fillId="0" borderId="8" xfId="2" applyNumberFormat="1" applyFont="1" applyBorder="1"/>
    <xf numFmtId="0" fontId="8" fillId="0" borderId="0" xfId="0" quotePrefix="1" applyFont="1" applyBorder="1"/>
    <xf numFmtId="0" fontId="8" fillId="0" borderId="4" xfId="0" applyFont="1" applyBorder="1"/>
    <xf numFmtId="0" fontId="8" fillId="0" borderId="5" xfId="0" applyFont="1" applyBorder="1"/>
    <xf numFmtId="168" fontId="8" fillId="0" borderId="5" xfId="0" applyNumberFormat="1" applyFont="1" applyBorder="1"/>
    <xf numFmtId="168" fontId="8" fillId="0" borderId="5" xfId="1" applyNumberFormat="1" applyFont="1" applyBorder="1"/>
    <xf numFmtId="0" fontId="8" fillId="0" borderId="6" xfId="0" applyFont="1" applyBorder="1"/>
    <xf numFmtId="0" fontId="11" fillId="0" borderId="0" xfId="0" applyFont="1" applyBorder="1"/>
    <xf numFmtId="168" fontId="11" fillId="0" borderId="0" xfId="0" applyNumberFormat="1" applyFont="1" applyBorder="1"/>
    <xf numFmtId="168" fontId="11" fillId="0" borderId="0" xfId="1" applyNumberFormat="1" applyFont="1" applyFill="1" applyBorder="1"/>
    <xf numFmtId="10" fontId="11" fillId="0" borderId="8" xfId="0" applyNumberFormat="1" applyFont="1" applyBorder="1"/>
    <xf numFmtId="0" fontId="8" fillId="0" borderId="9" xfId="0" applyFont="1" applyBorder="1"/>
    <xf numFmtId="0" fontId="8" fillId="0" borderId="10" xfId="0" applyFont="1" applyBorder="1"/>
    <xf numFmtId="0" fontId="8" fillId="0" borderId="11" xfId="0" applyFont="1" applyBorder="1"/>
    <xf numFmtId="164" fontId="8" fillId="0" borderId="0" xfId="0" applyNumberFormat="1" applyFont="1" applyBorder="1" applyAlignment="1">
      <alignment horizontal="right"/>
    </xf>
    <xf numFmtId="164" fontId="8" fillId="0" borderId="0" xfId="1" applyNumberFormat="1" applyFont="1" applyBorder="1"/>
    <xf numFmtId="167" fontId="8" fillId="0" borderId="5" xfId="3" applyNumberFormat="1" applyFont="1" applyBorder="1"/>
    <xf numFmtId="167" fontId="11" fillId="0" borderId="0" xfId="3" applyNumberFormat="1" applyFont="1" applyBorder="1"/>
    <xf numFmtId="167" fontId="11" fillId="0" borderId="0" xfId="3" applyNumberFormat="1" applyFont="1" applyFill="1" applyBorder="1"/>
    <xf numFmtId="164" fontId="8" fillId="0" borderId="5" xfId="0" applyNumberFormat="1" applyFont="1" applyBorder="1"/>
    <xf numFmtId="164" fontId="8" fillId="0" borderId="5" xfId="1" applyNumberFormat="1" applyFont="1" applyBorder="1"/>
    <xf numFmtId="164" fontId="11" fillId="0" borderId="0" xfId="0" applyNumberFormat="1" applyFont="1" applyBorder="1"/>
    <xf numFmtId="0" fontId="11" fillId="0" borderId="4" xfId="0" applyFont="1" applyBorder="1"/>
    <xf numFmtId="165" fontId="11" fillId="0" borderId="5" xfId="1" applyNumberFormat="1" applyFont="1" applyBorder="1" applyAlignment="1">
      <alignment horizontal="center" vertical="center"/>
    </xf>
    <xf numFmtId="0" fontId="11" fillId="0" borderId="7" xfId="0" applyFont="1" applyBorder="1"/>
    <xf numFmtId="165" fontId="8" fillId="0" borderId="0" xfId="1" applyNumberFormat="1" applyFont="1" applyBorder="1"/>
    <xf numFmtId="164" fontId="8" fillId="0" borderId="0" xfId="0" applyNumberFormat="1" applyFont="1" applyBorder="1"/>
    <xf numFmtId="165" fontId="8" fillId="0" borderId="5" xfId="0" applyNumberFormat="1" applyFont="1" applyBorder="1"/>
    <xf numFmtId="0" fontId="5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showGridLines="0" tabSelected="1" workbookViewId="0">
      <selection activeCell="F57" sqref="F57"/>
    </sheetView>
  </sheetViews>
  <sheetFormatPr defaultColWidth="8.875" defaultRowHeight="11.25" x14ac:dyDescent="0.2"/>
  <cols>
    <col min="1" max="1" width="2.625" style="1" customWidth="1"/>
    <col min="2" max="2" width="1.5" style="1" customWidth="1"/>
    <col min="3" max="3" width="20.125" style="1" customWidth="1"/>
    <col min="4" max="4" width="9.125" style="1" customWidth="1"/>
    <col min="5" max="5" width="9.375" style="1" bestFit="1" customWidth="1"/>
    <col min="6" max="6" width="9.875" style="1" bestFit="1" customWidth="1"/>
    <col min="7" max="7" width="9.875" style="1" customWidth="1"/>
    <col min="8" max="8" width="3.875" style="1" customWidth="1"/>
    <col min="9" max="16384" width="8.875" style="1"/>
  </cols>
  <sheetData>
    <row r="1" spans="1:8" ht="18" x14ac:dyDescent="0.25">
      <c r="B1" s="14" t="s">
        <v>55</v>
      </c>
      <c r="C1" s="15"/>
    </row>
    <row r="2" spans="1:8" ht="13.5" customHeight="1" x14ac:dyDescent="0.45">
      <c r="A2" s="17"/>
      <c r="B2" s="17"/>
      <c r="C2" s="17"/>
      <c r="D2" s="17"/>
    </row>
    <row r="3" spans="1:8" ht="16.5" thickBot="1" x14ac:dyDescent="0.3">
      <c r="B3" s="13" t="s">
        <v>48</v>
      </c>
      <c r="C3" s="8"/>
    </row>
    <row r="4" spans="1:8" ht="12.75" x14ac:dyDescent="0.2">
      <c r="B4" s="35"/>
      <c r="C4" s="18"/>
      <c r="D4" s="18"/>
      <c r="E4" s="18"/>
      <c r="F4" s="18"/>
      <c r="G4" s="19"/>
      <c r="H4" s="16"/>
    </row>
    <row r="5" spans="1:8" ht="38.25" x14ac:dyDescent="0.2">
      <c r="B5" s="36"/>
      <c r="C5" s="37" t="s">
        <v>57</v>
      </c>
      <c r="D5" s="38" t="s">
        <v>0</v>
      </c>
      <c r="E5" s="38" t="s">
        <v>1</v>
      </c>
      <c r="F5" s="38" t="s">
        <v>47</v>
      </c>
      <c r="G5" s="39" t="s">
        <v>2</v>
      </c>
      <c r="H5" s="16"/>
    </row>
    <row r="6" spans="1:8" ht="12.75" customHeight="1" x14ac:dyDescent="0.2">
      <c r="B6" s="40"/>
      <c r="C6" s="41"/>
      <c r="D6" s="42"/>
      <c r="E6" s="42"/>
      <c r="F6" s="42"/>
      <c r="G6" s="43"/>
      <c r="H6" s="16"/>
    </row>
    <row r="7" spans="1:8" ht="12.75" customHeight="1" x14ac:dyDescent="0.2">
      <c r="B7" s="20"/>
      <c r="C7" s="21" t="s">
        <v>3</v>
      </c>
      <c r="D7" s="21">
        <v>383</v>
      </c>
      <c r="E7" s="44">
        <v>250</v>
      </c>
      <c r="F7" s="45">
        <f>+E7*D7</f>
        <v>95750</v>
      </c>
      <c r="G7" s="46">
        <f>+E7/150000</f>
        <v>1.6666666666666668E-3</v>
      </c>
      <c r="H7" s="16"/>
    </row>
    <row r="8" spans="1:8" ht="12.75" x14ac:dyDescent="0.2">
      <c r="B8" s="20"/>
      <c r="C8" s="21" t="s">
        <v>4</v>
      </c>
      <c r="D8" s="21">
        <v>268</v>
      </c>
      <c r="E8" s="44">
        <v>300</v>
      </c>
      <c r="F8" s="45">
        <f t="shared" ref="F8:F14" si="0">+E8*D8</f>
        <v>80400</v>
      </c>
      <c r="G8" s="46">
        <f>+E8/200000</f>
        <v>1.5E-3</v>
      </c>
      <c r="H8" s="16"/>
    </row>
    <row r="9" spans="1:8" ht="12.75" x14ac:dyDescent="0.2">
      <c r="B9" s="20"/>
      <c r="C9" s="21" t="s">
        <v>5</v>
      </c>
      <c r="D9" s="21">
        <v>677</v>
      </c>
      <c r="E9" s="44">
        <v>800</v>
      </c>
      <c r="F9" s="45">
        <f t="shared" si="0"/>
        <v>541600</v>
      </c>
      <c r="G9" s="46">
        <f>+E9/500000</f>
        <v>1.6000000000000001E-3</v>
      </c>
      <c r="H9" s="16"/>
    </row>
    <row r="10" spans="1:8" ht="12.75" x14ac:dyDescent="0.2">
      <c r="B10" s="20"/>
      <c r="C10" s="21" t="s">
        <v>6</v>
      </c>
      <c r="D10" s="21">
        <v>354</v>
      </c>
      <c r="E10" s="44">
        <v>1500</v>
      </c>
      <c r="F10" s="45">
        <f t="shared" si="0"/>
        <v>531000</v>
      </c>
      <c r="G10" s="46">
        <f>+E10/1000000</f>
        <v>1.5E-3</v>
      </c>
      <c r="H10" s="16"/>
    </row>
    <row r="11" spans="1:8" ht="12.75" x14ac:dyDescent="0.2">
      <c r="B11" s="20"/>
      <c r="C11" s="47" t="s">
        <v>7</v>
      </c>
      <c r="D11" s="21">
        <v>140</v>
      </c>
      <c r="E11" s="44">
        <v>3000</v>
      </c>
      <c r="F11" s="45">
        <f t="shared" si="0"/>
        <v>420000</v>
      </c>
      <c r="G11" s="46">
        <f>+E11/1500000</f>
        <v>2E-3</v>
      </c>
      <c r="H11" s="16"/>
    </row>
    <row r="12" spans="1:8" ht="12.75" x14ac:dyDescent="0.2">
      <c r="B12" s="20"/>
      <c r="C12" s="47" t="s">
        <v>8</v>
      </c>
      <c r="D12" s="21">
        <v>77</v>
      </c>
      <c r="E12" s="44">
        <v>4000</v>
      </c>
      <c r="F12" s="45">
        <f t="shared" si="0"/>
        <v>308000</v>
      </c>
      <c r="G12" s="46">
        <f>+E12/3500000</f>
        <v>1.1428571428571429E-3</v>
      </c>
      <c r="H12" s="16"/>
    </row>
    <row r="13" spans="1:8" ht="12.75" x14ac:dyDescent="0.2">
      <c r="B13" s="20"/>
      <c r="C13" s="47" t="s">
        <v>9</v>
      </c>
      <c r="D13" s="21">
        <v>49</v>
      </c>
      <c r="E13" s="44">
        <v>6000</v>
      </c>
      <c r="F13" s="45">
        <f t="shared" si="0"/>
        <v>294000</v>
      </c>
      <c r="G13" s="46">
        <f>+E13/9440000</f>
        <v>6.3559322033898301E-4</v>
      </c>
      <c r="H13" s="16"/>
    </row>
    <row r="14" spans="1:8" ht="12.75" x14ac:dyDescent="0.2">
      <c r="B14" s="20"/>
      <c r="C14" s="47" t="s">
        <v>10</v>
      </c>
      <c r="D14" s="21">
        <v>13</v>
      </c>
      <c r="E14" s="44">
        <v>10000</v>
      </c>
      <c r="F14" s="45">
        <f t="shared" si="0"/>
        <v>130000</v>
      </c>
      <c r="G14" s="46">
        <f>+E14/36000000</f>
        <v>2.7777777777777778E-4</v>
      </c>
      <c r="H14" s="16"/>
    </row>
    <row r="15" spans="1:8" ht="12.75" x14ac:dyDescent="0.2">
      <c r="B15" s="20"/>
      <c r="C15" s="47"/>
      <c r="D15" s="21"/>
      <c r="E15" s="44"/>
      <c r="F15" s="45"/>
      <c r="G15" s="46"/>
      <c r="H15" s="16"/>
    </row>
    <row r="16" spans="1:8" ht="12.75" x14ac:dyDescent="0.2">
      <c r="B16" s="20"/>
      <c r="C16" s="47" t="s">
        <v>53</v>
      </c>
      <c r="D16" s="21">
        <v>150</v>
      </c>
      <c r="E16" s="44">
        <v>1500</v>
      </c>
      <c r="F16" s="45">
        <v>225000</v>
      </c>
      <c r="G16" s="46"/>
      <c r="H16" s="16"/>
    </row>
    <row r="17" spans="2:8" ht="12.75" x14ac:dyDescent="0.2">
      <c r="B17" s="48"/>
      <c r="C17" s="49"/>
      <c r="D17" s="49"/>
      <c r="E17" s="50"/>
      <c r="F17" s="51"/>
      <c r="G17" s="52"/>
      <c r="H17" s="16"/>
    </row>
    <row r="18" spans="2:8" ht="12.75" x14ac:dyDescent="0.2">
      <c r="B18" s="20"/>
      <c r="C18" s="53" t="s">
        <v>11</v>
      </c>
      <c r="D18" s="53">
        <f>SUM(D7:D17)</f>
        <v>2111</v>
      </c>
      <c r="E18" s="54"/>
      <c r="F18" s="55"/>
      <c r="G18" s="56">
        <f>SUM(G7:G11)/5</f>
        <v>1.6533333333333335E-3</v>
      </c>
      <c r="H18" s="16"/>
    </row>
    <row r="19" spans="2:8" ht="13.5" thickBot="1" x14ac:dyDescent="0.25">
      <c r="B19" s="57"/>
      <c r="C19" s="58"/>
      <c r="D19" s="58"/>
      <c r="E19" s="58"/>
      <c r="F19" s="58"/>
      <c r="G19" s="59"/>
      <c r="H19" s="16"/>
    </row>
    <row r="20" spans="2:8" ht="12.75" x14ac:dyDescent="0.2">
      <c r="B20" s="21"/>
      <c r="C20" s="21"/>
      <c r="D20" s="21"/>
      <c r="E20" s="21"/>
      <c r="F20" s="21"/>
      <c r="G20" s="21"/>
      <c r="H20" s="16"/>
    </row>
    <row r="21" spans="2:8" ht="16.5" thickBot="1" x14ac:dyDescent="0.3">
      <c r="B21" s="13" t="s">
        <v>49</v>
      </c>
      <c r="C21" s="15"/>
      <c r="D21" s="15"/>
      <c r="E21" s="15"/>
      <c r="F21" s="15"/>
      <c r="G21" s="16"/>
      <c r="H21" s="16"/>
    </row>
    <row r="22" spans="2:8" ht="12.75" x14ac:dyDescent="0.2">
      <c r="B22" s="35"/>
      <c r="C22" s="18"/>
      <c r="D22" s="18"/>
      <c r="E22" s="18"/>
      <c r="F22" s="18"/>
      <c r="G22" s="19"/>
      <c r="H22" s="16"/>
    </row>
    <row r="23" spans="2:8" ht="38.25" x14ac:dyDescent="0.2">
      <c r="B23" s="36"/>
      <c r="C23" s="37" t="s">
        <v>12</v>
      </c>
      <c r="D23" s="38" t="s">
        <v>0</v>
      </c>
      <c r="E23" s="38" t="s">
        <v>1</v>
      </c>
      <c r="F23" s="38" t="s">
        <v>47</v>
      </c>
      <c r="G23" s="39" t="s">
        <v>16</v>
      </c>
      <c r="H23" s="16"/>
    </row>
    <row r="24" spans="2:8" ht="12.75" x14ac:dyDescent="0.2">
      <c r="B24" s="40"/>
      <c r="C24" s="41"/>
      <c r="D24" s="42"/>
      <c r="E24" s="42"/>
      <c r="F24" s="42"/>
      <c r="G24" s="43"/>
      <c r="H24" s="16"/>
    </row>
    <row r="25" spans="2:8" ht="12.75" x14ac:dyDescent="0.2">
      <c r="B25" s="20"/>
      <c r="C25" s="21"/>
      <c r="D25" s="21">
        <f>1961-818</f>
        <v>1143</v>
      </c>
      <c r="E25" s="23">
        <v>500</v>
      </c>
      <c r="F25" s="23">
        <f t="shared" ref="F25:F27" si="1">+E25*D25</f>
        <v>571500</v>
      </c>
      <c r="G25" s="46"/>
      <c r="H25" s="16"/>
    </row>
    <row r="26" spans="2:8" ht="12.75" x14ac:dyDescent="0.2">
      <c r="B26" s="20"/>
      <c r="C26" s="21"/>
      <c r="D26" s="21">
        <v>800</v>
      </c>
      <c r="E26" s="60" t="s">
        <v>13</v>
      </c>
      <c r="F26" s="61">
        <f>2395000-931500</f>
        <v>1463500</v>
      </c>
      <c r="G26" s="24">
        <f>+F26/D26</f>
        <v>1829.375</v>
      </c>
      <c r="H26" s="16"/>
    </row>
    <row r="27" spans="2:8" ht="12.75" x14ac:dyDescent="0.2">
      <c r="B27" s="20"/>
      <c r="C27" s="47"/>
      <c r="D27" s="21">
        <v>18</v>
      </c>
      <c r="E27" s="23">
        <v>20000</v>
      </c>
      <c r="F27" s="23">
        <f t="shared" si="1"/>
        <v>360000</v>
      </c>
      <c r="G27" s="46"/>
      <c r="H27" s="16"/>
    </row>
    <row r="28" spans="2:8" ht="12.75" x14ac:dyDescent="0.2">
      <c r="B28" s="20"/>
      <c r="C28" s="47"/>
      <c r="D28" s="21"/>
      <c r="E28" s="23"/>
      <c r="F28" s="23"/>
      <c r="G28" s="46"/>
      <c r="H28" s="16"/>
    </row>
    <row r="29" spans="2:8" ht="12.75" x14ac:dyDescent="0.2">
      <c r="B29" s="20"/>
      <c r="C29" s="47" t="s">
        <v>53</v>
      </c>
      <c r="D29" s="21">
        <v>150</v>
      </c>
      <c r="E29" s="44">
        <v>1500</v>
      </c>
      <c r="F29" s="45">
        <v>225000</v>
      </c>
      <c r="G29" s="46"/>
      <c r="H29" s="16"/>
    </row>
    <row r="30" spans="2:8" ht="12.75" x14ac:dyDescent="0.2">
      <c r="B30" s="48"/>
      <c r="C30" s="49"/>
      <c r="D30" s="49"/>
      <c r="E30" s="62"/>
      <c r="F30" s="62"/>
      <c r="G30" s="52"/>
      <c r="H30" s="16"/>
    </row>
    <row r="31" spans="2:8" ht="12.75" x14ac:dyDescent="0.2">
      <c r="B31" s="20"/>
      <c r="C31" s="53"/>
      <c r="D31" s="53">
        <f>SUM(D25:D30)</f>
        <v>2111</v>
      </c>
      <c r="E31" s="63"/>
      <c r="F31" s="64"/>
      <c r="G31" s="56"/>
      <c r="H31" s="16"/>
    </row>
    <row r="32" spans="2:8" ht="13.5" thickBot="1" x14ac:dyDescent="0.25">
      <c r="B32" s="57"/>
      <c r="C32" s="58"/>
      <c r="D32" s="58"/>
      <c r="E32" s="58"/>
      <c r="F32" s="58"/>
      <c r="G32" s="59"/>
      <c r="H32" s="16"/>
    </row>
    <row r="33" spans="2:8" ht="12.75" x14ac:dyDescent="0.2">
      <c r="B33" s="21"/>
      <c r="C33" s="21"/>
      <c r="D33" s="21"/>
      <c r="E33" s="21"/>
      <c r="F33" s="21"/>
      <c r="G33" s="21"/>
      <c r="H33" s="16"/>
    </row>
    <row r="34" spans="2:8" ht="16.5" thickBot="1" x14ac:dyDescent="0.3">
      <c r="B34" s="13" t="s">
        <v>50</v>
      </c>
      <c r="C34" s="16"/>
      <c r="D34" s="16"/>
      <c r="E34" s="16"/>
      <c r="F34" s="16"/>
      <c r="G34" s="16"/>
      <c r="H34" s="16"/>
    </row>
    <row r="35" spans="2:8" ht="12.75" x14ac:dyDescent="0.2">
      <c r="B35" s="35"/>
      <c r="C35" s="18"/>
      <c r="D35" s="18"/>
      <c r="E35" s="18"/>
      <c r="F35" s="18"/>
      <c r="G35" s="19"/>
      <c r="H35" s="16"/>
    </row>
    <row r="36" spans="2:8" ht="38.25" x14ac:dyDescent="0.2">
      <c r="B36" s="36"/>
      <c r="C36" s="37" t="s">
        <v>12</v>
      </c>
      <c r="D36" s="38" t="s">
        <v>0</v>
      </c>
      <c r="E36" s="38" t="s">
        <v>1</v>
      </c>
      <c r="F36" s="38" t="s">
        <v>47</v>
      </c>
      <c r="G36" s="39" t="s">
        <v>16</v>
      </c>
      <c r="H36" s="16"/>
    </row>
    <row r="37" spans="2:8" ht="12.75" x14ac:dyDescent="0.2">
      <c r="B37" s="40"/>
      <c r="C37" s="41"/>
      <c r="D37" s="42"/>
      <c r="E37" s="42"/>
      <c r="F37" s="42"/>
      <c r="G37" s="43"/>
      <c r="H37" s="16"/>
    </row>
    <row r="38" spans="2:8" ht="12.75" x14ac:dyDescent="0.2">
      <c r="B38" s="20"/>
      <c r="C38" s="21"/>
      <c r="D38" s="21">
        <v>624</v>
      </c>
      <c r="E38" s="23">
        <v>250</v>
      </c>
      <c r="F38" s="23">
        <f t="shared" ref="F38:F40" si="2">+E38*D38</f>
        <v>156000</v>
      </c>
      <c r="G38" s="46"/>
      <c r="H38" s="16"/>
    </row>
    <row r="39" spans="2:8" ht="12.75" x14ac:dyDescent="0.2">
      <c r="B39" s="20"/>
      <c r="C39" s="21"/>
      <c r="D39" s="21">
        <f>1961-630</f>
        <v>1331</v>
      </c>
      <c r="E39" s="60" t="s">
        <v>13</v>
      </c>
      <c r="F39" s="61">
        <f>2375000-396000</f>
        <v>1979000</v>
      </c>
      <c r="G39" s="24">
        <f>+F39/D39</f>
        <v>1486.8519909842223</v>
      </c>
      <c r="H39" s="16"/>
    </row>
    <row r="40" spans="2:8" ht="12.75" x14ac:dyDescent="0.2">
      <c r="B40" s="20"/>
      <c r="C40" s="47"/>
      <c r="D40" s="21">
        <v>6</v>
      </c>
      <c r="E40" s="23">
        <v>40000</v>
      </c>
      <c r="F40" s="23">
        <f t="shared" si="2"/>
        <v>240000</v>
      </c>
      <c r="G40" s="46"/>
      <c r="H40" s="16"/>
    </row>
    <row r="41" spans="2:8" ht="12.75" x14ac:dyDescent="0.2">
      <c r="B41" s="20"/>
      <c r="C41" s="47"/>
      <c r="D41" s="21"/>
      <c r="E41" s="23"/>
      <c r="F41" s="23"/>
      <c r="G41" s="46"/>
      <c r="H41" s="16"/>
    </row>
    <row r="42" spans="2:8" ht="12.75" x14ac:dyDescent="0.2">
      <c r="B42" s="20"/>
      <c r="C42" s="47" t="s">
        <v>53</v>
      </c>
      <c r="D42" s="21">
        <v>150</v>
      </c>
      <c r="E42" s="44">
        <v>1500</v>
      </c>
      <c r="F42" s="45">
        <v>225000</v>
      </c>
      <c r="G42" s="46"/>
      <c r="H42" s="16"/>
    </row>
    <row r="43" spans="2:8" ht="12.75" x14ac:dyDescent="0.2">
      <c r="B43" s="48"/>
      <c r="C43" s="49"/>
      <c r="D43" s="49"/>
      <c r="E43" s="65"/>
      <c r="F43" s="66"/>
      <c r="G43" s="52"/>
      <c r="H43" s="16"/>
    </row>
    <row r="44" spans="2:8" ht="12.75" x14ac:dyDescent="0.2">
      <c r="B44" s="20"/>
      <c r="C44" s="53"/>
      <c r="D44" s="53">
        <f>SUM(D38:D43)</f>
        <v>2111</v>
      </c>
      <c r="E44" s="67"/>
      <c r="F44" s="64"/>
      <c r="G44" s="56"/>
      <c r="H44" s="16"/>
    </row>
    <row r="45" spans="2:8" ht="13.5" thickBot="1" x14ac:dyDescent="0.25">
      <c r="B45" s="57"/>
      <c r="C45" s="58"/>
      <c r="D45" s="58"/>
      <c r="E45" s="58"/>
      <c r="F45" s="58"/>
      <c r="G45" s="59"/>
      <c r="H45" s="16"/>
    </row>
    <row r="46" spans="2:8" ht="12.75" x14ac:dyDescent="0.2">
      <c r="B46" s="21"/>
      <c r="C46" s="21"/>
      <c r="D46" s="21"/>
      <c r="E46" s="21"/>
      <c r="F46" s="21"/>
      <c r="G46" s="21"/>
      <c r="H46" s="16"/>
    </row>
    <row r="47" spans="2:8" ht="12.75" x14ac:dyDescent="0.2">
      <c r="B47" s="21"/>
      <c r="C47" s="21"/>
      <c r="D47" s="21"/>
      <c r="E47" s="21"/>
      <c r="F47" s="21"/>
      <c r="G47" s="21"/>
      <c r="H47" s="16"/>
    </row>
    <row r="48" spans="2:8" ht="12.75" x14ac:dyDescent="0.2">
      <c r="B48" s="21"/>
      <c r="C48" s="21"/>
      <c r="D48" s="21"/>
      <c r="E48" s="21"/>
      <c r="F48" s="21"/>
      <c r="G48" s="21"/>
      <c r="H48" s="16"/>
    </row>
    <row r="49" spans="2:8" ht="16.5" customHeight="1" thickBot="1" x14ac:dyDescent="0.3">
      <c r="B49" s="74" t="s">
        <v>58</v>
      </c>
      <c r="C49" s="74"/>
      <c r="D49" s="74"/>
      <c r="E49" s="74"/>
      <c r="F49" s="74"/>
      <c r="G49" s="74"/>
      <c r="H49" s="74"/>
    </row>
    <row r="50" spans="2:8" s="3" customFormat="1" ht="12.75" x14ac:dyDescent="0.2">
      <c r="B50" s="35"/>
      <c r="C50" s="18"/>
      <c r="D50" s="18"/>
      <c r="E50" s="18"/>
      <c r="F50" s="18"/>
      <c r="G50" s="19"/>
      <c r="H50" s="21"/>
    </row>
    <row r="51" spans="2:8" s="3" customFormat="1" ht="38.25" x14ac:dyDescent="0.2">
      <c r="B51" s="68"/>
      <c r="C51" s="38"/>
      <c r="D51" s="38" t="s">
        <v>51</v>
      </c>
      <c r="E51" s="69" t="s">
        <v>14</v>
      </c>
      <c r="F51" s="38" t="s">
        <v>15</v>
      </c>
      <c r="G51" s="52"/>
      <c r="H51" s="21"/>
    </row>
    <row r="52" spans="2:8" s="3" customFormat="1" ht="12.75" x14ac:dyDescent="0.2">
      <c r="B52" s="70"/>
      <c r="C52" s="21"/>
      <c r="D52" s="21"/>
      <c r="E52" s="71"/>
      <c r="F52" s="21"/>
      <c r="G52" s="22"/>
      <c r="H52" s="21"/>
    </row>
    <row r="53" spans="2:8" s="3" customFormat="1" ht="12.75" x14ac:dyDescent="0.2">
      <c r="B53" s="20"/>
      <c r="C53" s="21" t="s">
        <v>0</v>
      </c>
      <c r="D53" s="72">
        <v>1000</v>
      </c>
      <c r="E53" s="23">
        <v>50</v>
      </c>
      <c r="F53" s="23">
        <f>+D53*E53</f>
        <v>50000</v>
      </c>
      <c r="G53" s="22"/>
      <c r="H53" s="21"/>
    </row>
    <row r="54" spans="2:8" s="3" customFormat="1" ht="12.75" x14ac:dyDescent="0.2">
      <c r="B54" s="20"/>
      <c r="C54" s="21" t="s">
        <v>52</v>
      </c>
      <c r="D54" s="72">
        <v>100</v>
      </c>
      <c r="E54" s="23">
        <v>250</v>
      </c>
      <c r="F54" s="23">
        <f t="shared" ref="F54" si="3">+D54*E54</f>
        <v>25000</v>
      </c>
      <c r="G54" s="22"/>
      <c r="H54" s="21"/>
    </row>
    <row r="55" spans="2:8" s="3" customFormat="1" ht="12.75" x14ac:dyDescent="0.2">
      <c r="B55" s="20"/>
      <c r="C55" s="21"/>
      <c r="D55" s="72"/>
      <c r="E55" s="23"/>
      <c r="F55" s="23"/>
      <c r="G55" s="22"/>
      <c r="H55" s="21"/>
    </row>
    <row r="56" spans="2:8" s="3" customFormat="1" ht="12.75" x14ac:dyDescent="0.2">
      <c r="B56" s="48"/>
      <c r="C56" s="49"/>
      <c r="D56" s="65"/>
      <c r="E56" s="65"/>
      <c r="F56" s="73"/>
      <c r="G56" s="52"/>
      <c r="H56" s="21"/>
    </row>
    <row r="57" spans="2:8" s="3" customFormat="1" ht="12.75" x14ac:dyDescent="0.2">
      <c r="B57" s="70"/>
      <c r="C57" s="21"/>
      <c r="D57" s="53"/>
      <c r="E57" s="53"/>
      <c r="F57" s="63"/>
      <c r="G57" s="22"/>
      <c r="H57" s="21"/>
    </row>
    <row r="58" spans="2:8" s="3" customFormat="1" ht="13.5" thickBot="1" x14ac:dyDescent="0.25">
      <c r="B58" s="57"/>
      <c r="C58" s="58"/>
      <c r="D58" s="58"/>
      <c r="E58" s="58"/>
      <c r="F58" s="58"/>
      <c r="G58" s="59"/>
      <c r="H58" s="21"/>
    </row>
    <row r="59" spans="2:8" s="3" customFormat="1" x14ac:dyDescent="0.2"/>
  </sheetData>
  <mergeCells count="1">
    <mergeCell ref="B49:H49"/>
  </mergeCells>
  <pageMargins left="1.1811023622047245" right="0" top="0.39370078740157483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1"/>
  <sheetViews>
    <sheetView showGridLines="0" workbookViewId="0">
      <selection activeCell="E22" sqref="E22"/>
    </sheetView>
  </sheetViews>
  <sheetFormatPr defaultColWidth="8.875" defaultRowHeight="11.25" x14ac:dyDescent="0.2"/>
  <cols>
    <col min="1" max="1" width="4.125" style="3" customWidth="1"/>
    <col min="2" max="2" width="12.875" style="3" customWidth="1"/>
    <col min="3" max="3" width="8.5" style="3" bestFit="1" customWidth="1"/>
    <col min="4" max="4" width="8.875" style="3"/>
    <col min="5" max="5" width="12.125" style="3" customWidth="1"/>
    <col min="6" max="6" width="8.5" style="3" bestFit="1" customWidth="1"/>
    <col min="7" max="7" width="10.125" style="3" bestFit="1" customWidth="1"/>
    <col min="8" max="16384" width="8.875" style="3"/>
  </cols>
  <sheetData>
    <row r="1" spans="2:6" ht="27" customHeight="1" x14ac:dyDescent="0.2"/>
    <row r="2" spans="2:6" ht="27" customHeight="1" x14ac:dyDescent="0.25">
      <c r="B2" s="14" t="s">
        <v>56</v>
      </c>
    </row>
    <row r="3" spans="2:6" ht="12" customHeight="1" thickBot="1" x14ac:dyDescent="0.25"/>
    <row r="4" spans="2:6" ht="19.5" customHeight="1" x14ac:dyDescent="0.25">
      <c r="B4" s="75" t="s">
        <v>54</v>
      </c>
      <c r="C4" s="76"/>
      <c r="D4" s="76"/>
      <c r="E4" s="25"/>
      <c r="F4" s="26"/>
    </row>
    <row r="5" spans="2:6" ht="11.25" customHeight="1" x14ac:dyDescent="0.2">
      <c r="B5" s="27"/>
      <c r="C5" s="28"/>
      <c r="D5" s="28"/>
      <c r="E5" s="28"/>
      <c r="F5" s="29"/>
    </row>
    <row r="6" spans="2:6" ht="15.75" x14ac:dyDescent="0.25">
      <c r="B6" s="30" t="s">
        <v>0</v>
      </c>
      <c r="C6" s="28"/>
      <c r="D6" s="28"/>
      <c r="E6" s="31" t="s">
        <v>19</v>
      </c>
      <c r="F6" s="29"/>
    </row>
    <row r="7" spans="2:6" ht="15" x14ac:dyDescent="0.2">
      <c r="B7" s="27" t="s">
        <v>17</v>
      </c>
      <c r="C7" s="28" t="s">
        <v>18</v>
      </c>
      <c r="D7" s="28"/>
      <c r="E7" s="28" t="s">
        <v>17</v>
      </c>
      <c r="F7" s="29" t="s">
        <v>18</v>
      </c>
    </row>
    <row r="8" spans="2:6" ht="15" x14ac:dyDescent="0.2">
      <c r="B8" s="32" t="s">
        <v>20</v>
      </c>
      <c r="C8" s="33">
        <v>31</v>
      </c>
      <c r="D8" s="28"/>
      <c r="E8" s="28" t="s">
        <v>21</v>
      </c>
      <c r="F8" s="34">
        <v>100</v>
      </c>
    </row>
    <row r="9" spans="2:6" ht="15" x14ac:dyDescent="0.2">
      <c r="B9" s="32" t="s">
        <v>22</v>
      </c>
      <c r="C9" s="33">
        <v>51</v>
      </c>
      <c r="D9" s="28"/>
      <c r="E9" s="28" t="s">
        <v>23</v>
      </c>
      <c r="F9" s="34">
        <v>200</v>
      </c>
    </row>
    <row r="10" spans="2:6" ht="15" x14ac:dyDescent="0.2">
      <c r="B10" s="32" t="s">
        <v>24</v>
      </c>
      <c r="C10" s="33">
        <v>77</v>
      </c>
      <c r="D10" s="28"/>
      <c r="E10" s="28" t="s">
        <v>25</v>
      </c>
      <c r="F10" s="34">
        <v>400</v>
      </c>
    </row>
    <row r="11" spans="2:6" ht="15" x14ac:dyDescent="0.2">
      <c r="B11" s="32" t="s">
        <v>26</v>
      </c>
      <c r="C11" s="33">
        <v>103</v>
      </c>
      <c r="D11" s="28"/>
      <c r="E11" s="28" t="s">
        <v>27</v>
      </c>
      <c r="F11" s="34">
        <v>600</v>
      </c>
    </row>
    <row r="12" spans="2:6" ht="15" x14ac:dyDescent="0.2">
      <c r="B12" s="32" t="s">
        <v>28</v>
      </c>
      <c r="C12" s="33">
        <v>155</v>
      </c>
      <c r="D12" s="28"/>
      <c r="E12" s="28" t="s">
        <v>29</v>
      </c>
      <c r="F12" s="34">
        <v>1200</v>
      </c>
    </row>
    <row r="13" spans="2:6" ht="15" x14ac:dyDescent="0.2">
      <c r="B13" s="32" t="s">
        <v>30</v>
      </c>
      <c r="C13" s="33">
        <v>215</v>
      </c>
      <c r="D13" s="28"/>
      <c r="E13" s="28"/>
      <c r="F13" s="29"/>
    </row>
    <row r="14" spans="2:6" ht="15" x14ac:dyDescent="0.2">
      <c r="B14" s="32" t="s">
        <v>31</v>
      </c>
      <c r="C14" s="33">
        <v>277</v>
      </c>
      <c r="D14" s="28"/>
      <c r="E14" s="28"/>
      <c r="F14" s="29"/>
    </row>
    <row r="15" spans="2:6" ht="15" x14ac:dyDescent="0.2">
      <c r="B15" s="32" t="s">
        <v>32</v>
      </c>
      <c r="C15" s="33">
        <v>338</v>
      </c>
      <c r="D15" s="28"/>
      <c r="E15" s="28"/>
      <c r="F15" s="29"/>
    </row>
    <row r="16" spans="2:6" ht="15" x14ac:dyDescent="0.2">
      <c r="B16" s="32" t="s">
        <v>33</v>
      </c>
      <c r="C16" s="33">
        <v>400</v>
      </c>
      <c r="D16" s="28"/>
      <c r="E16" s="28"/>
      <c r="F16" s="29"/>
    </row>
    <row r="17" spans="2:6" ht="15" x14ac:dyDescent="0.2">
      <c r="B17" s="32" t="s">
        <v>34</v>
      </c>
      <c r="C17" s="33">
        <v>450</v>
      </c>
      <c r="D17" s="28"/>
      <c r="E17" s="28"/>
      <c r="F17" s="29"/>
    </row>
    <row r="18" spans="2:6" ht="15" x14ac:dyDescent="0.2">
      <c r="B18" s="32" t="s">
        <v>35</v>
      </c>
      <c r="C18" s="33">
        <v>513</v>
      </c>
      <c r="D18" s="28"/>
      <c r="E18" s="28"/>
      <c r="F18" s="29"/>
    </row>
    <row r="19" spans="2:6" ht="15" x14ac:dyDescent="0.2">
      <c r="B19" s="32" t="s">
        <v>36</v>
      </c>
      <c r="C19" s="33">
        <v>564</v>
      </c>
      <c r="D19" s="28"/>
      <c r="E19" s="28"/>
      <c r="F19" s="29"/>
    </row>
    <row r="20" spans="2:6" ht="15" x14ac:dyDescent="0.2">
      <c r="B20" s="32" t="s">
        <v>37</v>
      </c>
      <c r="C20" s="33">
        <v>666</v>
      </c>
      <c r="D20" s="28"/>
      <c r="E20" s="28"/>
      <c r="F20" s="29"/>
    </row>
    <row r="21" spans="2:6" ht="15" x14ac:dyDescent="0.2">
      <c r="B21" s="32" t="s">
        <v>38</v>
      </c>
      <c r="C21" s="33">
        <v>770</v>
      </c>
      <c r="D21" s="28"/>
      <c r="E21" s="28"/>
      <c r="F21" s="29"/>
    </row>
    <row r="22" spans="2:6" ht="15" x14ac:dyDescent="0.2">
      <c r="B22" s="32" t="s">
        <v>39</v>
      </c>
      <c r="C22" s="33">
        <v>870</v>
      </c>
      <c r="D22" s="28"/>
      <c r="E22" s="28"/>
      <c r="F22" s="29"/>
    </row>
    <row r="23" spans="2:6" ht="15" x14ac:dyDescent="0.2">
      <c r="B23" s="32" t="s">
        <v>40</v>
      </c>
      <c r="C23" s="33">
        <v>985</v>
      </c>
      <c r="D23" s="28"/>
      <c r="E23" s="28"/>
      <c r="F23" s="29"/>
    </row>
    <row r="24" spans="2:6" ht="15" x14ac:dyDescent="0.2">
      <c r="B24" s="32" t="s">
        <v>41</v>
      </c>
      <c r="C24" s="33">
        <v>1230</v>
      </c>
      <c r="D24" s="28"/>
      <c r="E24" s="28"/>
      <c r="F24" s="29"/>
    </row>
    <row r="25" spans="2:6" ht="15" x14ac:dyDescent="0.2">
      <c r="B25" s="32" t="s">
        <v>42</v>
      </c>
      <c r="C25" s="33">
        <v>1690</v>
      </c>
      <c r="D25" s="28"/>
      <c r="E25" s="28"/>
      <c r="F25" s="29"/>
    </row>
    <row r="26" spans="2:6" ht="15" x14ac:dyDescent="0.2">
      <c r="B26" s="32" t="s">
        <v>43</v>
      </c>
      <c r="C26" s="33">
        <v>2305</v>
      </c>
      <c r="D26" s="28"/>
      <c r="E26" s="28"/>
      <c r="F26" s="29"/>
    </row>
    <row r="27" spans="2:6" ht="15" x14ac:dyDescent="0.2">
      <c r="B27" s="32" t="s">
        <v>44</v>
      </c>
      <c r="C27" s="33">
        <v>2820</v>
      </c>
      <c r="D27" s="28"/>
      <c r="E27" s="28"/>
      <c r="F27" s="29"/>
    </row>
    <row r="28" spans="2:6" ht="15" x14ac:dyDescent="0.2">
      <c r="B28" s="32" t="s">
        <v>45</v>
      </c>
      <c r="C28" s="33">
        <v>3330</v>
      </c>
      <c r="D28" s="28"/>
      <c r="E28" s="28"/>
      <c r="F28" s="29"/>
    </row>
    <row r="29" spans="2:6" ht="15" x14ac:dyDescent="0.2">
      <c r="B29" s="32" t="s">
        <v>46</v>
      </c>
      <c r="C29" s="33">
        <v>5125</v>
      </c>
      <c r="D29" s="28"/>
      <c r="E29" s="28"/>
      <c r="F29" s="29"/>
    </row>
    <row r="30" spans="2:6" x14ac:dyDescent="0.2">
      <c r="B30" s="2"/>
      <c r="F30" s="7"/>
    </row>
    <row r="31" spans="2:6" ht="12" thickBot="1" x14ac:dyDescent="0.25">
      <c r="B31" s="4"/>
      <c r="C31" s="5"/>
      <c r="D31" s="5"/>
      <c r="E31" s="5"/>
      <c r="F31" s="6"/>
    </row>
    <row r="33" spans="2:7" x14ac:dyDescent="0.2">
      <c r="B33" s="10"/>
      <c r="C33" s="11"/>
      <c r="E33" s="12"/>
    </row>
    <row r="34" spans="2:7" x14ac:dyDescent="0.2">
      <c r="B34" s="10"/>
      <c r="C34" s="11"/>
      <c r="G34" s="9"/>
    </row>
    <row r="35" spans="2:7" x14ac:dyDescent="0.2">
      <c r="G35" s="9"/>
    </row>
    <row r="36" spans="2:7" x14ac:dyDescent="0.2">
      <c r="G36" s="9"/>
    </row>
    <row r="37" spans="2:7" x14ac:dyDescent="0.2">
      <c r="G37" s="9"/>
    </row>
    <row r="38" spans="2:7" x14ac:dyDescent="0.2">
      <c r="G38" s="9"/>
    </row>
    <row r="39" spans="2:7" x14ac:dyDescent="0.2">
      <c r="G39" s="9"/>
    </row>
    <row r="40" spans="2:7" x14ac:dyDescent="0.2">
      <c r="G40" s="9"/>
    </row>
    <row r="41" spans="2:7" x14ac:dyDescent="0.2">
      <c r="G41" s="9"/>
    </row>
  </sheetData>
  <mergeCells count="1">
    <mergeCell ref="B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 Board Summary</vt:lpstr>
      <vt:lpstr>FRSB </vt:lpstr>
      <vt:lpstr>' Board Summary'!Print_Area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Gerald Oppenheim</cp:lastModifiedBy>
  <cp:lastPrinted>2016-06-14T11:59:57Z</cp:lastPrinted>
  <dcterms:created xsi:type="dcterms:W3CDTF">2016-06-01T14:43:36Z</dcterms:created>
  <dcterms:modified xsi:type="dcterms:W3CDTF">2016-06-19T11:03:38Z</dcterms:modified>
</cp:coreProperties>
</file>